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oceanindien-my.sharepoint.com/personal/rh_coi-ioc_org/Documents/COI-RH-Local/D 003 COMMUNICATION EXTERNE - EC/CE 003 COMITE RH/Fiche et Annexe pour CoPL Nov 2023/"/>
    </mc:Choice>
  </mc:AlternateContent>
  <xr:revisionPtr revIDLastSave="0" documentId="13_ncr:40009_{DD32334B-A3AD-4D2C-9946-A82847A6D0F9}" xr6:coauthVersionLast="47" xr6:coauthVersionMax="47" xr10:uidLastSave="{00000000-0000-0000-0000-000000000000}"/>
  <bookViews>
    <workbookView xWindow="-28920" yWindow="-3945" windowWidth="29040" windowHeight="15720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H14" i="1"/>
  <c r="G14" i="1"/>
  <c r="G8" i="1"/>
  <c r="H8" i="1" s="1"/>
  <c r="I8" i="1" s="1"/>
  <c r="J8" i="1" s="1"/>
  <c r="K8" i="1" s="1"/>
  <c r="E14" i="1"/>
  <c r="F14" i="1"/>
  <c r="D14" i="1"/>
  <c r="G10" i="1"/>
  <c r="H10" i="1" s="1"/>
  <c r="I10" i="1" s="1"/>
  <c r="J10" i="1" s="1"/>
  <c r="K10" i="1" s="1"/>
  <c r="B1" i="2"/>
  <c r="A1" i="2"/>
  <c r="I13" i="1"/>
  <c r="J13" i="1" s="1"/>
  <c r="K13" i="1" s="1"/>
  <c r="G13" i="1"/>
  <c r="I12" i="1"/>
  <c r="J12" i="1" s="1"/>
  <c r="K12" i="1" s="1"/>
  <c r="G11" i="1"/>
  <c r="H11" i="1" s="1"/>
  <c r="I11" i="1" s="1"/>
  <c r="J11" i="1" s="1"/>
  <c r="K11" i="1" s="1"/>
  <c r="G9" i="1"/>
  <c r="H9" i="1" s="1"/>
  <c r="I9" i="1" s="1"/>
  <c r="J9" i="1" s="1"/>
  <c r="K9" i="1" s="1"/>
  <c r="G7" i="1"/>
  <c r="H7" i="1" s="1"/>
  <c r="I7" i="1" s="1"/>
  <c r="J7" i="1" s="1"/>
  <c r="K7" i="1" s="1"/>
  <c r="G6" i="1"/>
  <c r="H6" i="1" s="1"/>
  <c r="I6" i="1" s="1"/>
  <c r="J6" i="1" s="1"/>
  <c r="K6" i="1" s="1"/>
  <c r="G5" i="1"/>
  <c r="H5" i="1" s="1"/>
  <c r="I5" i="1" s="1"/>
  <c r="J5" i="1" s="1"/>
  <c r="K5" i="1" s="1"/>
  <c r="G4" i="1"/>
  <c r="H4" i="1"/>
  <c r="I4" i="1" s="1"/>
  <c r="J4" i="1" s="1"/>
  <c r="K4" i="1" s="1"/>
  <c r="G3" i="1"/>
  <c r="H3" i="1" s="1"/>
  <c r="G2" i="1"/>
  <c r="H2" i="1"/>
  <c r="I2" i="1" s="1"/>
  <c r="C18" i="1" l="1"/>
  <c r="J2" i="1"/>
  <c r="I3" i="1"/>
  <c r="J3" i="1" s="1"/>
  <c r="K3" i="1" s="1"/>
  <c r="D18" i="1"/>
  <c r="C19" i="1"/>
  <c r="I14" i="1" l="1"/>
  <c r="E18" i="1" s="1"/>
  <c r="E19" i="1" s="1"/>
  <c r="D19" i="1"/>
  <c r="D20" i="1"/>
  <c r="J14" i="1"/>
  <c r="F18" i="1" s="1"/>
  <c r="K2" i="1"/>
  <c r="K14" i="1" s="1"/>
  <c r="G18" i="1" s="1"/>
  <c r="G20" i="1" s="1"/>
  <c r="E29" i="1" l="1"/>
  <c r="F20" i="1"/>
  <c r="F19" i="1"/>
  <c r="D27" i="1"/>
  <c r="D25" i="1"/>
  <c r="D26" i="1"/>
  <c r="D29" i="1"/>
  <c r="D28" i="1"/>
  <c r="G26" i="1"/>
  <c r="G29" i="1"/>
  <c r="G25" i="1"/>
  <c r="G28" i="1"/>
  <c r="G27" i="1"/>
  <c r="D30" i="1" l="1"/>
  <c r="E25" i="1"/>
  <c r="E28" i="1"/>
  <c r="E26" i="1"/>
  <c r="E27" i="1"/>
  <c r="G30" i="1"/>
  <c r="E30" i="1"/>
  <c r="F27" i="1"/>
  <c r="F26" i="1"/>
  <c r="F25" i="1"/>
  <c r="F28" i="1"/>
  <c r="F29" i="1"/>
  <c r="F30" i="1" l="1"/>
</calcChain>
</file>

<file path=xl/sharedStrings.xml><?xml version="1.0" encoding="utf-8"?>
<sst xmlns="http://schemas.openxmlformats.org/spreadsheetml/2006/main" count="46" uniqueCount="35">
  <si>
    <t>Poste</t>
  </si>
  <si>
    <t>Catégorie professionnelle</t>
  </si>
  <si>
    <t>Cout moyen annuel par fonction (euro)</t>
  </si>
  <si>
    <t>Cout (2024) 
hors indemnités</t>
  </si>
  <si>
    <t>Cout recrutement (2025)
 hors indemnités</t>
  </si>
  <si>
    <t>Cout recrutement (2026)
 hors indemnités</t>
  </si>
  <si>
    <t>Cout recrutement (2027)
 hors indemnités</t>
  </si>
  <si>
    <t>Cout recrutement (2028)
 hors indemnités</t>
  </si>
  <si>
    <t>Chargé de passation de marchés (CI)</t>
  </si>
  <si>
    <t>CI</t>
  </si>
  <si>
    <t>Agent administratif – Passation de Marchés (PB)</t>
  </si>
  <si>
    <t>PB</t>
  </si>
  <si>
    <t>Chargé Gestion de risques et conformité (CI)</t>
  </si>
  <si>
    <t>Agent Administratif Budget finance (PB)</t>
  </si>
  <si>
    <t>Chargé mobilisation des ressources (CI)</t>
  </si>
  <si>
    <t>Secrétaire de direction SGA (CI)</t>
  </si>
  <si>
    <t>Chargé.e ressources humaines</t>
  </si>
  <si>
    <t>Chargé.e de communication (CI)</t>
  </si>
  <si>
    <t>Chargé.e de Planification, suivi-évaluation, rapports (CI)</t>
  </si>
  <si>
    <t>Total</t>
  </si>
  <si>
    <t>Estimation phasage progressivité/dégressivité - COI Horizon 2030/Contribution EM en euros
Prise en charge de 25% du montant total des postes par le SG COI (incluant inflation de 5% par an)</t>
  </si>
  <si>
    <t>Années</t>
  </si>
  <si>
    <t xml:space="preserve">Montant total </t>
  </si>
  <si>
    <t>Montant pris en charge par subvention COI Horizon 2030 (incluant indemnités)</t>
  </si>
  <si>
    <t>Montant pris en charge par EM ; la priorisation des postes à péréniser se fera au cours de l'action</t>
  </si>
  <si>
    <t>Contribution des Etats membres (sans frais de gestion de la part des projets)</t>
  </si>
  <si>
    <t>Clé répartition</t>
  </si>
  <si>
    <t>France</t>
  </si>
  <si>
    <t>Maurice</t>
  </si>
  <si>
    <t>Seychelles</t>
  </si>
  <si>
    <t>Comores</t>
  </si>
  <si>
    <t>Madagascar</t>
  </si>
  <si>
    <t>Agent Administratif - Audit interne (PB)</t>
  </si>
  <si>
    <t>Chargé de Budget et Finance (CI)</t>
  </si>
  <si>
    <t>Chargé du service administration (CI)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</si>
</sst>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#,##0.00&quot; &quot;;&quot;-&quot;#,##0.00&quot; &quot;;&quot; -&quot;#&quot; &quot;;&quot; &quot;@&quot; &quot;"/>
    <numFmt numFmtId="165" formatCode="&quot; &quot;#,##0.00&quot;   &quot;;&quot;-&quot;#,##0.00&quot;   &quot;;&quot; -&quot;#&quot;   &quot;;&quot; &quot;@&quot; &quot;"/>
    <numFmt numFmtId="166" formatCode="&quot; &quot;#,##0.00&quot;    &quot;;&quot;-&quot;#,##0.00&quot;    &quot;;&quot; -&quot;#&quot;   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4" fontId="1" fillId="2" borderId="1" xfId="1" applyFill="1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1" fillId="2" borderId="2" xfId="1" applyFill="1" applyBorder="1" applyAlignment="1">
      <alignment horizontal="center" vertical="center" wrapText="1"/>
    </xf>
    <xf numFmtId="164" fontId="1" fillId="0" borderId="2" xfId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1" fillId="0" borderId="0" xfId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1" fillId="0" borderId="1" xfId="1" applyBorder="1" applyAlignment="1">
      <alignment horizontal="center" vertical="center"/>
    </xf>
    <xf numFmtId="164" fontId="1" fillId="0" borderId="1" xfId="1" applyFill="1" applyBorder="1" applyAlignment="1">
      <alignment vertical="center"/>
    </xf>
    <xf numFmtId="164" fontId="1" fillId="4" borderId="1" xfId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4" fontId="1" fillId="0" borderId="0" xfId="1" applyAlignment="1">
      <alignment horizontal="center"/>
    </xf>
    <xf numFmtId="0" fontId="0" fillId="5" borderId="0" xfId="0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1" fillId="5" borderId="1" xfId="1" applyFill="1" applyBorder="1" applyAlignment="1">
      <alignment horizontal="center" vertical="center" wrapText="1"/>
    </xf>
    <xf numFmtId="0" fontId="0" fillId="5" borderId="0" xfId="0" applyFill="1"/>
    <xf numFmtId="0" fontId="2" fillId="2" borderId="1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</cellXfs>
  <cellStyles count="2">
    <cellStyle name="Millier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E21" sqref="E21"/>
    </sheetView>
  </sheetViews>
  <sheetFormatPr baseColWidth="10" defaultRowHeight="15" x14ac:dyDescent="0.25"/>
  <cols>
    <col min="1" max="1" width="4.85546875" style="3" customWidth="1"/>
    <col min="2" max="2" width="53.28515625" style="3" customWidth="1"/>
    <col min="3" max="3" width="14.5703125" style="3" customWidth="1"/>
    <col min="4" max="4" width="13.85546875" style="17" customWidth="1"/>
    <col min="5" max="5" width="13.85546875" style="3" customWidth="1"/>
    <col min="6" max="6" width="15.7109375" style="3" customWidth="1"/>
    <col min="7" max="7" width="16.140625" style="3" customWidth="1"/>
    <col min="8" max="11" width="16.85546875" style="3" customWidth="1"/>
    <col min="12" max="12" width="13.85546875" style="3" bestFit="1" customWidth="1"/>
    <col min="13" max="13" width="16.42578125" style="3" customWidth="1"/>
    <col min="14" max="14" width="15.7109375" style="3" customWidth="1"/>
    <col min="15" max="15" width="14" style="3" customWidth="1"/>
    <col min="16" max="16" width="11.42578125" style="3" customWidth="1"/>
    <col min="17" max="16384" width="11.42578125" style="3"/>
  </cols>
  <sheetData>
    <row r="1" spans="1:14" ht="45" x14ac:dyDescent="0.25">
      <c r="B1" s="1" t="s">
        <v>0</v>
      </c>
      <c r="C1" s="1" t="s">
        <v>1</v>
      </c>
      <c r="D1" s="1">
        <v>2024</v>
      </c>
      <c r="E1" s="1">
        <v>2025</v>
      </c>
      <c r="F1" s="2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4" customFormat="1" x14ac:dyDescent="0.25">
      <c r="A2" s="3">
        <v>1</v>
      </c>
      <c r="B2" s="4" t="s">
        <v>8</v>
      </c>
      <c r="C2" s="1" t="s">
        <v>9</v>
      </c>
      <c r="D2" s="1">
        <v>1</v>
      </c>
      <c r="E2" s="1"/>
      <c r="F2" s="5">
        <v>31462</v>
      </c>
      <c r="G2" s="6">
        <f t="shared" ref="G2:K11" si="0">F2+F2*0.05</f>
        <v>33035.1</v>
      </c>
      <c r="H2" s="6">
        <f t="shared" si="0"/>
        <v>34686.854999999996</v>
      </c>
      <c r="I2" s="6">
        <f t="shared" si="0"/>
        <v>36421.197749999992</v>
      </c>
      <c r="J2" s="6">
        <f t="shared" si="0"/>
        <v>38242.257637499992</v>
      </c>
      <c r="K2" s="6">
        <f t="shared" si="0"/>
        <v>40154.370519374992</v>
      </c>
      <c r="L2" s="3"/>
      <c r="M2" s="3"/>
      <c r="N2" s="3"/>
    </row>
    <row r="3" spans="1:14" customFormat="1" x14ac:dyDescent="0.25">
      <c r="A3" s="3">
        <v>2</v>
      </c>
      <c r="B3" s="4" t="s">
        <v>10</v>
      </c>
      <c r="C3" s="1" t="s">
        <v>11</v>
      </c>
      <c r="D3" s="1">
        <v>1</v>
      </c>
      <c r="E3" s="1"/>
      <c r="F3" s="5">
        <v>9500</v>
      </c>
      <c r="G3" s="6">
        <f t="shared" si="0"/>
        <v>9975</v>
      </c>
      <c r="H3" s="6">
        <f t="shared" si="0"/>
        <v>10473.75</v>
      </c>
      <c r="I3" s="6">
        <f t="shared" si="0"/>
        <v>10997.4375</v>
      </c>
      <c r="J3" s="6">
        <f t="shared" si="0"/>
        <v>11547.309375000001</v>
      </c>
      <c r="K3" s="6">
        <f t="shared" si="0"/>
        <v>12124.674843750001</v>
      </c>
      <c r="L3" s="3"/>
      <c r="M3" s="3"/>
      <c r="N3" s="3"/>
    </row>
    <row r="4" spans="1:14" customFormat="1" x14ac:dyDescent="0.25">
      <c r="A4" s="3">
        <v>3</v>
      </c>
      <c r="B4" s="4" t="s">
        <v>12</v>
      </c>
      <c r="C4" s="1" t="s">
        <v>9</v>
      </c>
      <c r="D4" s="7">
        <v>1</v>
      </c>
      <c r="E4" s="8"/>
      <c r="F4" s="5">
        <v>31462</v>
      </c>
      <c r="G4" s="6">
        <f t="shared" si="0"/>
        <v>33035.1</v>
      </c>
      <c r="H4" s="6">
        <f t="shared" si="0"/>
        <v>34686.854999999996</v>
      </c>
      <c r="I4" s="6">
        <f t="shared" si="0"/>
        <v>36421.197749999992</v>
      </c>
      <c r="J4" s="6">
        <f t="shared" si="0"/>
        <v>38242.257637499992</v>
      </c>
      <c r="K4" s="6">
        <f t="shared" si="0"/>
        <v>40154.370519374992</v>
      </c>
      <c r="L4" s="3"/>
      <c r="M4" s="3"/>
      <c r="N4" s="3"/>
    </row>
    <row r="5" spans="1:14" customFormat="1" x14ac:dyDescent="0.25">
      <c r="A5" s="3">
        <v>4</v>
      </c>
      <c r="B5" s="4" t="s">
        <v>32</v>
      </c>
      <c r="C5" s="1" t="s">
        <v>11</v>
      </c>
      <c r="D5" s="1">
        <v>1</v>
      </c>
      <c r="E5" s="1"/>
      <c r="F5" s="5">
        <v>9500</v>
      </c>
      <c r="G5" s="6">
        <f t="shared" si="0"/>
        <v>9975</v>
      </c>
      <c r="H5" s="6">
        <f t="shared" si="0"/>
        <v>10473.75</v>
      </c>
      <c r="I5" s="6">
        <f t="shared" si="0"/>
        <v>10997.4375</v>
      </c>
      <c r="J5" s="6">
        <f t="shared" si="0"/>
        <v>11547.309375000001</v>
      </c>
      <c r="K5" s="6">
        <f t="shared" si="0"/>
        <v>12124.674843750001</v>
      </c>
      <c r="L5" s="3"/>
      <c r="M5" s="3"/>
      <c r="N5" s="3"/>
    </row>
    <row r="6" spans="1:14" customFormat="1" x14ac:dyDescent="0.25">
      <c r="A6" s="3">
        <v>5</v>
      </c>
      <c r="B6" s="4" t="s">
        <v>33</v>
      </c>
      <c r="C6" s="1" t="s">
        <v>9</v>
      </c>
      <c r="D6" s="1">
        <v>1</v>
      </c>
      <c r="E6" s="1"/>
      <c r="F6" s="5">
        <v>31462</v>
      </c>
      <c r="G6" s="6">
        <f t="shared" si="0"/>
        <v>33035.1</v>
      </c>
      <c r="H6" s="6">
        <f t="shared" si="0"/>
        <v>34686.854999999996</v>
      </c>
      <c r="I6" s="6">
        <f t="shared" si="0"/>
        <v>36421.197749999992</v>
      </c>
      <c r="J6" s="6">
        <f t="shared" si="0"/>
        <v>38242.257637499992</v>
      </c>
      <c r="K6" s="6">
        <f t="shared" si="0"/>
        <v>40154.370519374992</v>
      </c>
      <c r="L6" s="3"/>
      <c r="M6" s="3"/>
      <c r="N6" s="3"/>
    </row>
    <row r="7" spans="1:14" customFormat="1" x14ac:dyDescent="0.25">
      <c r="A7" s="3">
        <v>6</v>
      </c>
      <c r="B7" s="4" t="s">
        <v>13</v>
      </c>
      <c r="C7" s="1" t="s">
        <v>11</v>
      </c>
      <c r="D7" s="1">
        <v>1</v>
      </c>
      <c r="E7" s="1"/>
      <c r="F7" s="5">
        <v>9500</v>
      </c>
      <c r="G7" s="6">
        <f t="shared" si="0"/>
        <v>9975</v>
      </c>
      <c r="H7" s="6">
        <f t="shared" si="0"/>
        <v>10473.75</v>
      </c>
      <c r="I7" s="6">
        <f t="shared" si="0"/>
        <v>10997.4375</v>
      </c>
      <c r="J7" s="6">
        <f t="shared" si="0"/>
        <v>11547.309375000001</v>
      </c>
      <c r="K7" s="6">
        <f t="shared" si="0"/>
        <v>12124.674843750001</v>
      </c>
      <c r="L7" s="3"/>
      <c r="M7" s="3"/>
      <c r="N7" s="3"/>
    </row>
    <row r="8" spans="1:14" s="41" customFormat="1" x14ac:dyDescent="0.25">
      <c r="A8" s="36">
        <v>7</v>
      </c>
      <c r="B8" s="37" t="s">
        <v>34</v>
      </c>
      <c r="C8" s="38" t="s">
        <v>9</v>
      </c>
      <c r="D8" s="39">
        <v>1</v>
      </c>
      <c r="E8" s="39"/>
      <c r="F8" s="5">
        <v>31462</v>
      </c>
      <c r="G8" s="40">
        <f t="shared" si="0"/>
        <v>33035.1</v>
      </c>
      <c r="H8" s="40">
        <f t="shared" si="0"/>
        <v>34686.854999999996</v>
      </c>
      <c r="I8" s="40">
        <f t="shared" si="0"/>
        <v>36421.197749999992</v>
      </c>
      <c r="J8" s="40">
        <f t="shared" si="0"/>
        <v>38242.257637499992</v>
      </c>
      <c r="K8" s="40">
        <f t="shared" si="0"/>
        <v>40154.370519374992</v>
      </c>
      <c r="L8" s="36"/>
      <c r="M8" s="36"/>
      <c r="N8" s="36"/>
    </row>
    <row r="9" spans="1:14" customFormat="1" x14ac:dyDescent="0.25">
      <c r="A9" s="3">
        <v>8</v>
      </c>
      <c r="B9" s="4" t="s">
        <v>14</v>
      </c>
      <c r="C9" s="1" t="s">
        <v>9</v>
      </c>
      <c r="D9" s="1">
        <v>1</v>
      </c>
      <c r="E9" s="1"/>
      <c r="F9" s="5">
        <v>31462</v>
      </c>
      <c r="G9" s="6">
        <f t="shared" si="0"/>
        <v>33035.1</v>
      </c>
      <c r="H9" s="6">
        <f t="shared" si="0"/>
        <v>34686.854999999996</v>
      </c>
      <c r="I9" s="6">
        <f t="shared" si="0"/>
        <v>36421.197749999992</v>
      </c>
      <c r="J9" s="6">
        <f t="shared" si="0"/>
        <v>38242.257637499992</v>
      </c>
      <c r="K9" s="6">
        <f t="shared" si="0"/>
        <v>40154.370519374992</v>
      </c>
      <c r="L9" s="3"/>
      <c r="M9" s="3"/>
      <c r="N9" s="3"/>
    </row>
    <row r="10" spans="1:14" customFormat="1" x14ac:dyDescent="0.25">
      <c r="A10" s="3">
        <v>9</v>
      </c>
      <c r="B10" s="4" t="s">
        <v>16</v>
      </c>
      <c r="C10" s="1" t="s">
        <v>9</v>
      </c>
      <c r="D10" s="1">
        <v>1</v>
      </c>
      <c r="E10" s="1"/>
      <c r="F10" s="5">
        <v>31462</v>
      </c>
      <c r="G10" s="6">
        <f t="shared" si="0"/>
        <v>33035.1</v>
      </c>
      <c r="H10" s="6">
        <f t="shared" si="0"/>
        <v>34686.854999999996</v>
      </c>
      <c r="I10" s="6">
        <f t="shared" si="0"/>
        <v>36421.197749999992</v>
      </c>
      <c r="J10" s="6">
        <f t="shared" si="0"/>
        <v>38242.257637499992</v>
      </c>
      <c r="K10" s="6">
        <f t="shared" si="0"/>
        <v>40154.370519374992</v>
      </c>
      <c r="L10" s="3"/>
      <c r="M10" s="3"/>
      <c r="N10" s="3"/>
    </row>
    <row r="11" spans="1:14" customFormat="1" x14ac:dyDescent="0.25">
      <c r="A11" s="3">
        <v>10</v>
      </c>
      <c r="B11" s="4" t="s">
        <v>15</v>
      </c>
      <c r="C11" s="1" t="s">
        <v>9</v>
      </c>
      <c r="D11" s="1">
        <v>1</v>
      </c>
      <c r="E11" s="1"/>
      <c r="F11" s="5">
        <v>31462</v>
      </c>
      <c r="G11" s="6">
        <f t="shared" si="0"/>
        <v>33035.1</v>
      </c>
      <c r="H11" s="6">
        <f t="shared" si="0"/>
        <v>34686.854999999996</v>
      </c>
      <c r="I11" s="6">
        <f t="shared" si="0"/>
        <v>36421.197749999992</v>
      </c>
      <c r="J11" s="6">
        <f t="shared" si="0"/>
        <v>38242.257637499992</v>
      </c>
      <c r="K11" s="6">
        <f t="shared" si="0"/>
        <v>40154.370519374992</v>
      </c>
      <c r="L11" s="3"/>
      <c r="M11" s="3"/>
      <c r="N11" s="3"/>
    </row>
    <row r="12" spans="1:14" customFormat="1" x14ac:dyDescent="0.25">
      <c r="A12" s="3">
        <v>11</v>
      </c>
      <c r="B12" s="4" t="s">
        <v>17</v>
      </c>
      <c r="C12" s="1" t="s">
        <v>9</v>
      </c>
      <c r="D12" s="1"/>
      <c r="E12" s="1">
        <v>1</v>
      </c>
      <c r="F12" s="5">
        <v>31462</v>
      </c>
      <c r="G12" s="6"/>
      <c r="H12" s="6">
        <v>34686.86</v>
      </c>
      <c r="I12" s="6">
        <f t="shared" ref="I12:K13" si="1">H12+H12*0.05</f>
        <v>36421.203000000001</v>
      </c>
      <c r="J12" s="6">
        <f t="shared" si="1"/>
        <v>38242.263149999999</v>
      </c>
      <c r="K12" s="6">
        <f t="shared" si="1"/>
        <v>40154.376307500002</v>
      </c>
      <c r="L12" s="3"/>
      <c r="M12" s="3"/>
      <c r="N12" s="3"/>
    </row>
    <row r="13" spans="1:14" customFormat="1" ht="19.5" customHeight="1" x14ac:dyDescent="0.25">
      <c r="A13" s="3">
        <v>12</v>
      </c>
      <c r="B13" s="9" t="s">
        <v>18</v>
      </c>
      <c r="C13" s="10" t="s">
        <v>9</v>
      </c>
      <c r="D13" s="10">
        <v>1</v>
      </c>
      <c r="E13" s="10"/>
      <c r="F13" s="11">
        <v>31462</v>
      </c>
      <c r="G13" s="12">
        <f>F13+F13*0.05</f>
        <v>33035.1</v>
      </c>
      <c r="H13" s="12">
        <v>34686.86</v>
      </c>
      <c r="I13" s="12">
        <f t="shared" si="1"/>
        <v>36421.203000000001</v>
      </c>
      <c r="J13" s="12">
        <f t="shared" si="1"/>
        <v>38242.263149999999</v>
      </c>
      <c r="K13" s="12">
        <f t="shared" si="1"/>
        <v>40154.376307500002</v>
      </c>
      <c r="L13" s="3"/>
      <c r="M13" s="3"/>
      <c r="N13" s="3"/>
    </row>
    <row r="14" spans="1:14" s="15" customFormat="1" x14ac:dyDescent="0.25">
      <c r="B14" s="13" t="s">
        <v>19</v>
      </c>
      <c r="C14" s="13"/>
      <c r="D14" s="14">
        <f>D2+D3+D4+D5+D6+D7+D8+D9+D10+D11+D12+D13</f>
        <v>11</v>
      </c>
      <c r="E14" s="14">
        <f t="shared" ref="E14:K14" si="2">E2+E3+E4+E5+E6+E7+E8+E9+E10+E11+E12+E13</f>
        <v>1</v>
      </c>
      <c r="F14" s="14">
        <f t="shared" si="2"/>
        <v>311658</v>
      </c>
      <c r="G14" s="14">
        <f>G2+G3+G4+G5+G6+G7+G8+G9+G10+G11+G12+G13</f>
        <v>294205.8</v>
      </c>
      <c r="H14" s="14">
        <f>H2+H3+H4+H5+H6+H7+H8+H9+H10+H11+H12+H13</f>
        <v>343602.9549999999</v>
      </c>
      <c r="I14" s="14">
        <f t="shared" si="2"/>
        <v>360783.1027499999</v>
      </c>
      <c r="J14" s="14">
        <f t="shared" si="2"/>
        <v>378822.25788750005</v>
      </c>
      <c r="K14" s="14">
        <f t="shared" si="2"/>
        <v>397763.37078187498</v>
      </c>
    </row>
    <row r="15" spans="1:14" customFormat="1" x14ac:dyDescent="0.25">
      <c r="A15" s="3"/>
      <c r="B15" s="3"/>
      <c r="C15" s="3"/>
      <c r="D15" s="17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customFormat="1" ht="36.75" customHeight="1" x14ac:dyDescent="0.25">
      <c r="A16" s="3"/>
      <c r="B16" s="42" t="s">
        <v>20</v>
      </c>
      <c r="C16" s="42"/>
      <c r="D16" s="42"/>
      <c r="E16" s="42"/>
      <c r="F16" s="42"/>
      <c r="G16" s="42"/>
      <c r="H16" s="3"/>
      <c r="I16" s="18"/>
      <c r="J16" s="19"/>
      <c r="K16" s="19"/>
      <c r="L16" s="19"/>
      <c r="M16" s="19"/>
    </row>
    <row r="17" spans="1:14" customFormat="1" x14ac:dyDescent="0.25">
      <c r="A17" s="3"/>
      <c r="B17" s="20" t="s">
        <v>21</v>
      </c>
      <c r="C17" s="21">
        <v>2024</v>
      </c>
      <c r="D17" s="21">
        <v>2025</v>
      </c>
      <c r="E17" s="21">
        <v>2026</v>
      </c>
      <c r="F17" s="21">
        <v>2027</v>
      </c>
      <c r="G17" s="22">
        <v>2028</v>
      </c>
      <c r="H17" s="3"/>
      <c r="I17" s="18"/>
      <c r="J17" s="19"/>
      <c r="K17" s="19"/>
      <c r="L17" s="19"/>
      <c r="M17" s="19"/>
    </row>
    <row r="18" spans="1:14" customFormat="1" x14ac:dyDescent="0.25">
      <c r="A18" s="3"/>
      <c r="B18" s="20" t="s">
        <v>22</v>
      </c>
      <c r="C18" s="23">
        <f>G14</f>
        <v>294205.8</v>
      </c>
      <c r="D18" s="24">
        <f>H14</f>
        <v>343602.9549999999</v>
      </c>
      <c r="E18" s="24">
        <f>I14</f>
        <v>360783.1027499999</v>
      </c>
      <c r="F18" s="24">
        <f>J14</f>
        <v>378822.25788750005</v>
      </c>
      <c r="G18" s="25">
        <f>K14</f>
        <v>397763.37078187498</v>
      </c>
      <c r="H18" s="3"/>
      <c r="I18" s="18"/>
      <c r="J18" s="19"/>
      <c r="K18" s="19"/>
      <c r="L18" s="19"/>
      <c r="M18" s="19"/>
    </row>
    <row r="19" spans="1:14" customFormat="1" ht="30" x14ac:dyDescent="0.25">
      <c r="A19" s="3"/>
      <c r="B19" s="26" t="s">
        <v>23</v>
      </c>
      <c r="C19" s="27">
        <f>G14</f>
        <v>294205.8</v>
      </c>
      <c r="D19" s="27">
        <f>D18*0.75</f>
        <v>257702.21624999994</v>
      </c>
      <c r="E19" s="27">
        <f>E18*0.5</f>
        <v>180391.55137499995</v>
      </c>
      <c r="F19" s="27">
        <f>F18*0.25</f>
        <v>94705.564471875012</v>
      </c>
      <c r="G19" s="28">
        <v>0</v>
      </c>
      <c r="H19" s="3"/>
      <c r="I19" s="3"/>
      <c r="J19" s="3"/>
      <c r="K19" s="3"/>
      <c r="L19" s="3"/>
      <c r="M19" s="3"/>
    </row>
    <row r="20" spans="1:14" customFormat="1" ht="30" x14ac:dyDescent="0.25">
      <c r="A20" s="3"/>
      <c r="B20" s="26" t="s">
        <v>24</v>
      </c>
      <c r="C20" s="29">
        <v>0</v>
      </c>
      <c r="D20" s="27">
        <f>D18*0.25</f>
        <v>85900.738749999975</v>
      </c>
      <c r="E20" s="27">
        <f>E18*0.5</f>
        <v>180391.55137499995</v>
      </c>
      <c r="F20" s="27">
        <f>F18*0.75</f>
        <v>284116.69341562502</v>
      </c>
      <c r="G20" s="28">
        <f>G18</f>
        <v>397763.37078187498</v>
      </c>
      <c r="H20" s="3"/>
      <c r="I20" s="3"/>
      <c r="J20" s="3"/>
      <c r="K20" s="3"/>
      <c r="L20" s="3"/>
      <c r="M20" s="3"/>
    </row>
    <row r="21" spans="1:14" customFormat="1" x14ac:dyDescent="0.25">
      <c r="A21" s="3"/>
      <c r="B21" s="3"/>
      <c r="C21" s="3"/>
      <c r="D21" s="17"/>
      <c r="E21" s="3"/>
      <c r="F21" s="3"/>
      <c r="G21" s="16"/>
      <c r="H21" s="3"/>
      <c r="I21" s="3"/>
      <c r="J21" s="3"/>
      <c r="K21" s="3"/>
      <c r="L21" s="3"/>
      <c r="M21" s="3"/>
    </row>
    <row r="22" spans="1:14" customFormat="1" x14ac:dyDescent="0.25">
      <c r="A22" s="3"/>
      <c r="B22" s="3"/>
      <c r="C22" s="3"/>
      <c r="D22" s="17"/>
      <c r="E22" s="3"/>
      <c r="F22" s="3"/>
      <c r="G22" s="16"/>
      <c r="H22" s="3"/>
      <c r="I22" s="3"/>
      <c r="J22" s="3"/>
      <c r="K22" s="3"/>
      <c r="L22" s="3"/>
      <c r="M22" s="3"/>
    </row>
    <row r="23" spans="1:14" customFormat="1" x14ac:dyDescent="0.25">
      <c r="A23" s="3"/>
      <c r="B23" s="42" t="s">
        <v>25</v>
      </c>
      <c r="C23" s="42"/>
      <c r="D23" s="42"/>
      <c r="E23" s="42"/>
      <c r="F23" s="42"/>
      <c r="G23" s="42"/>
      <c r="H23" s="3"/>
      <c r="I23" s="3"/>
      <c r="J23" s="3"/>
      <c r="K23" s="3"/>
      <c r="L23" s="3"/>
      <c r="M23" s="3"/>
      <c r="N23" s="3"/>
    </row>
    <row r="24" spans="1:14" s="17" customFormat="1" x14ac:dyDescent="0.25">
      <c r="B24" s="7"/>
      <c r="C24" s="7" t="s">
        <v>26</v>
      </c>
      <c r="D24" s="7">
        <v>2025</v>
      </c>
      <c r="E24" s="7">
        <v>2026</v>
      </c>
      <c r="F24" s="7">
        <v>2027</v>
      </c>
      <c r="G24" s="7">
        <v>2028</v>
      </c>
      <c r="I24" s="30"/>
      <c r="J24" s="30"/>
    </row>
    <row r="25" spans="1:14" customFormat="1" x14ac:dyDescent="0.25">
      <c r="A25" s="3"/>
      <c r="B25" s="31" t="s">
        <v>27</v>
      </c>
      <c r="C25" s="32">
        <v>40</v>
      </c>
      <c r="D25" s="31">
        <f>D20*0.4</f>
        <v>34360.295499999993</v>
      </c>
      <c r="E25" s="31">
        <f>E20*0.4</f>
        <v>72156.620549999978</v>
      </c>
      <c r="F25" s="31">
        <f>F20*0.4</f>
        <v>113646.67736625002</v>
      </c>
      <c r="G25" s="31">
        <f>G20*0.4</f>
        <v>159105.34831274999</v>
      </c>
      <c r="H25" s="3"/>
      <c r="I25" s="19"/>
      <c r="J25" s="19"/>
      <c r="K25" s="3"/>
      <c r="L25" s="19"/>
      <c r="M25" s="3"/>
      <c r="N25" s="3"/>
    </row>
    <row r="26" spans="1:14" customFormat="1" x14ac:dyDescent="0.25">
      <c r="A26" s="3"/>
      <c r="B26" s="8" t="s">
        <v>28</v>
      </c>
      <c r="C26" s="32">
        <v>20</v>
      </c>
      <c r="D26" s="31">
        <f>D20*0.2</f>
        <v>17180.147749999996</v>
      </c>
      <c r="E26" s="31">
        <f>E20*0.2</f>
        <v>36078.310274999989</v>
      </c>
      <c r="F26" s="31">
        <f>F20*0.2</f>
        <v>56823.33868312501</v>
      </c>
      <c r="G26" s="31">
        <f>G20*0.2</f>
        <v>79552.674156374997</v>
      </c>
      <c r="H26" s="3"/>
      <c r="I26" s="19"/>
      <c r="J26" s="19"/>
      <c r="K26" s="3"/>
      <c r="L26" s="3"/>
      <c r="M26" s="3"/>
      <c r="N26" s="3"/>
    </row>
    <row r="27" spans="1:14" customFormat="1" x14ac:dyDescent="0.25">
      <c r="A27" s="3"/>
      <c r="B27" s="8" t="s">
        <v>29</v>
      </c>
      <c r="C27" s="27">
        <v>5</v>
      </c>
      <c r="D27" s="31">
        <f>D20*0.05</f>
        <v>4295.0369374999991</v>
      </c>
      <c r="E27" s="31">
        <f>E20*0.05</f>
        <v>9019.5775687499972</v>
      </c>
      <c r="F27" s="31">
        <f>F20*0.05</f>
        <v>14205.834670781252</v>
      </c>
      <c r="G27" s="31">
        <f>G20*0.05</f>
        <v>19888.168539093749</v>
      </c>
      <c r="H27" s="3"/>
      <c r="I27" s="19"/>
      <c r="J27" s="19"/>
      <c r="K27" s="3"/>
      <c r="L27" s="3"/>
      <c r="M27" s="3"/>
      <c r="N27" s="3"/>
    </row>
    <row r="28" spans="1:14" customFormat="1" x14ac:dyDescent="0.25">
      <c r="A28" s="3"/>
      <c r="B28" s="8" t="s">
        <v>30</v>
      </c>
      <c r="C28" s="27">
        <v>6</v>
      </c>
      <c r="D28" s="31">
        <f>D20*0.06</f>
        <v>5154.044324999998</v>
      </c>
      <c r="E28" s="31">
        <f>E20*0.06</f>
        <v>10823.493082499997</v>
      </c>
      <c r="F28" s="31">
        <f>F20*0.06</f>
        <v>17047.001604937501</v>
      </c>
      <c r="G28" s="31">
        <f>G20*0.06</f>
        <v>23865.802246912499</v>
      </c>
      <c r="H28" s="3"/>
      <c r="I28" s="19"/>
      <c r="J28" s="19"/>
      <c r="K28" s="3"/>
      <c r="L28" s="3"/>
      <c r="M28" s="3"/>
      <c r="N28" s="3"/>
    </row>
    <row r="29" spans="1:14" customFormat="1" x14ac:dyDescent="0.25">
      <c r="A29" s="3"/>
      <c r="B29" s="8" t="s">
        <v>31</v>
      </c>
      <c r="C29" s="27">
        <v>29</v>
      </c>
      <c r="D29" s="31">
        <f>D20*0.29</f>
        <v>24911.214237499989</v>
      </c>
      <c r="E29" s="31">
        <f>E20*0.29</f>
        <v>52313.549898749981</v>
      </c>
      <c r="F29" s="31">
        <f>F20*0.29</f>
        <v>82393.841090531248</v>
      </c>
      <c r="G29" s="31">
        <f>G20*0.29</f>
        <v>115351.37752674373</v>
      </c>
      <c r="H29" s="3"/>
      <c r="I29" s="19"/>
      <c r="J29" s="19"/>
      <c r="K29" s="3"/>
      <c r="L29" s="3"/>
      <c r="M29" s="3"/>
      <c r="N29" s="3"/>
    </row>
    <row r="30" spans="1:14" customFormat="1" x14ac:dyDescent="0.25">
      <c r="A30" s="3"/>
      <c r="B30" s="21" t="s">
        <v>19</v>
      </c>
      <c r="C30" s="33"/>
      <c r="D30" s="34">
        <f>SUM(D25:D29)</f>
        <v>85900.738749999975</v>
      </c>
      <c r="E30" s="34">
        <f>SUM(E25:E29)</f>
        <v>180391.55137499992</v>
      </c>
      <c r="F30" s="34">
        <f>SUM(F25:F29)</f>
        <v>284116.69341562502</v>
      </c>
      <c r="G30" s="43">
        <f>SUM(G25:G29)</f>
        <v>397763.37078187498</v>
      </c>
      <c r="H30" s="3"/>
      <c r="I30" s="3"/>
      <c r="J30" s="3"/>
      <c r="K30" s="19"/>
      <c r="L30" s="3"/>
      <c r="M30" s="3"/>
      <c r="N30" s="3"/>
    </row>
    <row r="31" spans="1:14" customFormat="1" x14ac:dyDescent="0.25">
      <c r="A31" s="3"/>
      <c r="B31" s="3"/>
      <c r="C31" s="3"/>
      <c r="D31" s="17"/>
      <c r="E31" s="3"/>
      <c r="F31" s="16"/>
      <c r="G31" s="3"/>
      <c r="H31" s="3"/>
      <c r="I31" s="3"/>
      <c r="J31" s="3"/>
      <c r="K31" s="3"/>
      <c r="L31" s="3"/>
      <c r="M31" s="3"/>
      <c r="N31" s="3"/>
    </row>
  </sheetData>
  <mergeCells count="2">
    <mergeCell ref="B16:G16"/>
    <mergeCell ref="B23:G2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baseColWidth="10" defaultRowHeight="15" x14ac:dyDescent="0.25"/>
  <cols>
    <col min="1" max="1" width="11.42578125" customWidth="1"/>
  </cols>
  <sheetData>
    <row r="1" spans="1:2" x14ac:dyDescent="0.25">
      <c r="A1" s="35" t="e">
        <f>#REF!+#REF!+#REF!+#REF!+#REF!+#REF!+#REF!+#REF!+#REF!+#REF!+#REF!+#REF!</f>
        <v>#REF!</v>
      </c>
      <c r="B1" s="35" t="e">
        <f>#REF!+#REF!+#REF!+#REF!+#REF!+#REF!+#REF!+#REF!+#REF!+#REF!+#REF!+#REF!</f>
        <v>#REF!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CHUNG KAI TO</dc:creator>
  <cp:lastModifiedBy>Klervi CONGARD</cp:lastModifiedBy>
  <dcterms:created xsi:type="dcterms:W3CDTF">2023-10-25T04:35:03Z</dcterms:created>
  <dcterms:modified xsi:type="dcterms:W3CDTF">2023-10-26T07:49:24Z</dcterms:modified>
</cp:coreProperties>
</file>