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wallis\OneDrive - DAI\3. Jobs\CW 188004 COI Hydromet\7. Deliverables\DAI Submission 19th March\"/>
    </mc:Choice>
  </mc:AlternateContent>
  <xr:revisionPtr revIDLastSave="96" documentId="13_ncr:1_{5D97D60C-5A57-DC40-878C-7AD04F57857A}" xr6:coauthVersionLast="36" xr6:coauthVersionMax="36" xr10:uidLastSave="{81C8062A-D19F-4CAD-B385-CD559AFA620C}"/>
  <bookViews>
    <workbookView xWindow="0" yWindow="520" windowWidth="27320" windowHeight="1218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2" l="1"/>
  <c r="C7" i="2"/>
  <c r="B7" i="2"/>
  <c r="G6" i="2"/>
  <c r="I6" i="2" s="1"/>
  <c r="F6" i="2"/>
  <c r="G5" i="2"/>
  <c r="F5" i="2"/>
  <c r="G4" i="2"/>
  <c r="I4" i="2" s="1"/>
  <c r="F4" i="2"/>
  <c r="G3" i="2"/>
  <c r="I3" i="2" s="1"/>
  <c r="F3" i="2"/>
  <c r="G7" i="2" l="1"/>
  <c r="D8" i="2" s="1"/>
  <c r="I7" i="2"/>
  <c r="I5" i="2"/>
  <c r="D10" i="2" l="1"/>
  <c r="D9" i="2"/>
  <c r="L9" i="1" l="1"/>
  <c r="J9" i="1"/>
</calcChain>
</file>

<file path=xl/sharedStrings.xml><?xml version="1.0" encoding="utf-8"?>
<sst xmlns="http://schemas.openxmlformats.org/spreadsheetml/2006/main" count="50" uniqueCount="40">
  <si>
    <t>Country</t>
  </si>
  <si>
    <t>Expected total number of direct beneficiaries</t>
  </si>
  <si>
    <t>Expected total number of indirect beneficiaries</t>
  </si>
  <si>
    <t xml:space="preserve">Percent of direct beneficiaries relative to total population </t>
  </si>
  <si>
    <t>Percent of female direct beneficiaries relative to total population</t>
  </si>
  <si>
    <t>Percent of females relative to  expected total number of direct beneficiaries</t>
  </si>
  <si>
    <t>Percent of females relative to expected total number of indirect beneficiaries</t>
  </si>
  <si>
    <t xml:space="preserve">Percent of indirect beneficiaries relative to total population </t>
  </si>
  <si>
    <t>Percent of female indirect beneficiaries relative to total population</t>
  </si>
  <si>
    <t>No</t>
  </si>
  <si>
    <t xml:space="preserve">Estimated co-financing allocation (in USD) </t>
  </si>
  <si>
    <t>Estimated co-financing allocation (in %)</t>
  </si>
  <si>
    <t>Expected total of CO2 emissions avoided</t>
  </si>
  <si>
    <t>Country Work Programme
(Yes/No)</t>
  </si>
  <si>
    <t>No-objection letter
(Yes/No)</t>
  </si>
  <si>
    <t>Estimated GCF funding allocation (in USD)*</t>
  </si>
  <si>
    <t>*Funding allocation in USD amounts is preferred but if exact amounts are not available allocation in percentage should be provided</t>
  </si>
  <si>
    <t xml:space="preserve">Estimated GCF funding allocation (in %)** </t>
  </si>
  <si>
    <t>**If funding allocation in USD amounts is provided, allocation in percentage can be left blank</t>
  </si>
  <si>
    <t>Mitigation***</t>
  </si>
  <si>
    <t>Adaptation****</t>
  </si>
  <si>
    <t>***As applicable and if available</t>
  </si>
  <si>
    <t>****As applicable and if available</t>
  </si>
  <si>
    <t>Comoros</t>
  </si>
  <si>
    <t>Madagascar</t>
  </si>
  <si>
    <t>Mauritius</t>
  </si>
  <si>
    <t>Seychelles</t>
  </si>
  <si>
    <t>Total Population</t>
  </si>
  <si>
    <t>Total Population with access to communication channels</t>
  </si>
  <si>
    <t>Total DIRECT beneficiaries</t>
  </si>
  <si>
    <t xml:space="preserve">Total INDIRECT beneficiaries </t>
  </si>
  <si>
    <t>Total (male and female)</t>
  </si>
  <si>
    <t>% total population</t>
  </si>
  <si>
    <t xml:space="preserve">Of which female </t>
  </si>
  <si>
    <t xml:space="preserve">Mauritius </t>
  </si>
  <si>
    <t xml:space="preserve">Seychelles </t>
  </si>
  <si>
    <t>Sub-TOTAL :</t>
  </si>
  <si>
    <t>Grand Total</t>
  </si>
  <si>
    <t>Total direct and indirect beneficiairies</t>
  </si>
  <si>
    <t>of which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</si>
</sst>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9" fontId="1" fillId="6" borderId="1" xfId="2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9" fontId="1" fillId="7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10" fontId="4" fillId="7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0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9" fontId="5" fillId="0" borderId="1" xfId="2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4" fontId="5" fillId="0" borderId="0" xfId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9" fontId="5" fillId="0" borderId="1" xfId="2" applyFont="1" applyFill="1" applyBorder="1" applyAlignment="1">
      <alignment horizontal="center" vertical="center"/>
    </xf>
    <xf numFmtId="9" fontId="7" fillId="8" borderId="1" xfId="2" applyFont="1" applyFill="1" applyBorder="1" applyAlignment="1">
      <alignment horizontal="center" vertical="center"/>
    </xf>
    <xf numFmtId="9" fontId="7" fillId="8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wrapText="1"/>
    </xf>
    <xf numFmtId="165" fontId="5" fillId="8" borderId="1" xfId="1" applyNumberFormat="1" applyFont="1" applyFill="1" applyBorder="1" applyAlignment="1">
      <alignment horizont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tabSelected="1" zoomScale="60" zoomScaleNormal="60" workbookViewId="0">
      <selection activeCell="Q36" sqref="A1:Q36"/>
    </sheetView>
  </sheetViews>
  <sheetFormatPr defaultColWidth="8.81640625" defaultRowHeight="14.5" x14ac:dyDescent="0.35"/>
  <cols>
    <col min="1" max="1" width="7" style="19" customWidth="1"/>
    <col min="2" max="2" width="15.453125" style="23" customWidth="1"/>
    <col min="3" max="3" width="11.81640625" style="23" customWidth="1"/>
    <col min="4" max="4" width="9.81640625" style="23" customWidth="1"/>
    <col min="5" max="5" width="16" style="23" customWidth="1"/>
    <col min="6" max="6" width="10.54296875" style="23" customWidth="1"/>
    <col min="7" max="7" width="15.6328125" style="23" customWidth="1"/>
    <col min="8" max="8" width="12.7265625" style="23" customWidth="1"/>
    <col min="9" max="9" width="16.1796875" style="23" customWidth="1"/>
    <col min="10" max="10" width="14.1796875" style="23" customWidth="1"/>
    <col min="11" max="11" width="15.6328125" style="23" customWidth="1"/>
    <col min="12" max="12" width="13.90625" style="23" customWidth="1"/>
    <col min="13" max="13" width="15.7265625" style="23" customWidth="1"/>
    <col min="14" max="14" width="13.26953125" style="23" customWidth="1"/>
    <col min="15" max="15" width="16.26953125" style="23" customWidth="1"/>
    <col min="16" max="16" width="13.453125" style="23" customWidth="1"/>
    <col min="17" max="17" width="15.26953125" style="23" customWidth="1"/>
    <col min="18" max="18" width="8.81640625" style="19"/>
    <col min="19" max="20" width="11.81640625" style="19" customWidth="1"/>
    <col min="21" max="16384" width="8.81640625" style="19"/>
  </cols>
  <sheetData>
    <row r="1" spans="1:19" ht="15.5" x14ac:dyDescent="0.3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9" ht="15.5" x14ac:dyDescent="0.35">
      <c r="A2" s="26"/>
      <c r="B2" s="27" t="s">
        <v>0</v>
      </c>
      <c r="C2" s="37" t="s">
        <v>13</v>
      </c>
      <c r="D2" s="37" t="s">
        <v>14</v>
      </c>
      <c r="E2" s="37" t="s">
        <v>15</v>
      </c>
      <c r="F2" s="28" t="s">
        <v>17</v>
      </c>
      <c r="G2" s="28" t="s">
        <v>10</v>
      </c>
      <c r="H2" s="28" t="s">
        <v>11</v>
      </c>
      <c r="I2" s="29" t="s">
        <v>19</v>
      </c>
      <c r="J2" s="30" t="s">
        <v>20</v>
      </c>
      <c r="K2" s="30"/>
      <c r="L2" s="30"/>
      <c r="M2" s="30"/>
      <c r="N2" s="30"/>
      <c r="O2" s="30"/>
      <c r="P2" s="30"/>
      <c r="Q2" s="30"/>
    </row>
    <row r="3" spans="1:19" x14ac:dyDescent="0.35">
      <c r="A3" s="26"/>
      <c r="B3" s="27"/>
      <c r="C3" s="37"/>
      <c r="D3" s="37"/>
      <c r="E3" s="37"/>
      <c r="F3" s="28"/>
      <c r="G3" s="28"/>
      <c r="H3" s="28"/>
      <c r="I3" s="52" t="s">
        <v>12</v>
      </c>
      <c r="J3" s="54" t="s">
        <v>1</v>
      </c>
      <c r="K3" s="54" t="s">
        <v>5</v>
      </c>
      <c r="L3" s="54" t="s">
        <v>2</v>
      </c>
      <c r="M3" s="54" t="s">
        <v>6</v>
      </c>
      <c r="N3" s="54" t="s">
        <v>3</v>
      </c>
      <c r="O3" s="54" t="s">
        <v>4</v>
      </c>
      <c r="P3" s="54" t="s">
        <v>7</v>
      </c>
      <c r="Q3" s="54" t="s">
        <v>8</v>
      </c>
    </row>
    <row r="4" spans="1:19" ht="82.5" customHeight="1" x14ac:dyDescent="0.35">
      <c r="A4" s="26"/>
      <c r="B4" s="27"/>
      <c r="C4" s="37"/>
      <c r="D4" s="37"/>
      <c r="E4" s="37"/>
      <c r="F4" s="28"/>
      <c r="G4" s="28"/>
      <c r="H4" s="28"/>
      <c r="I4" s="53"/>
      <c r="J4" s="55"/>
      <c r="K4" s="55"/>
      <c r="L4" s="55"/>
      <c r="M4" s="55"/>
      <c r="N4" s="55"/>
      <c r="O4" s="55"/>
      <c r="P4" s="55"/>
      <c r="Q4" s="55"/>
    </row>
    <row r="5" spans="1:19" s="20" customFormat="1" ht="15.5" x14ac:dyDescent="0.35">
      <c r="A5" s="31">
        <v>1</v>
      </c>
      <c r="B5" s="32" t="s">
        <v>23</v>
      </c>
      <c r="C5" s="32" t="s">
        <v>9</v>
      </c>
      <c r="D5" s="32"/>
      <c r="E5" s="32">
        <v>12549500</v>
      </c>
      <c r="F5" s="32">
        <v>74</v>
      </c>
      <c r="G5" s="32">
        <v>4302000</v>
      </c>
      <c r="H5" s="32">
        <v>26</v>
      </c>
      <c r="I5" s="32"/>
      <c r="J5" s="49">
        <v>289153</v>
      </c>
      <c r="K5" s="45">
        <v>0.5</v>
      </c>
      <c r="L5" s="48">
        <v>218133</v>
      </c>
      <c r="M5" s="38">
        <v>0.5</v>
      </c>
      <c r="N5" s="38">
        <v>0.34</v>
      </c>
      <c r="O5" s="38">
        <v>0.5</v>
      </c>
      <c r="P5" s="38">
        <v>0.6</v>
      </c>
      <c r="Q5" s="38">
        <v>0.5</v>
      </c>
    </row>
    <row r="6" spans="1:19" s="20" customFormat="1" ht="15.5" x14ac:dyDescent="0.35">
      <c r="A6" s="31">
        <v>2</v>
      </c>
      <c r="B6" s="32" t="s">
        <v>24</v>
      </c>
      <c r="C6" s="32" t="s">
        <v>9</v>
      </c>
      <c r="D6" s="32"/>
      <c r="E6" s="32">
        <v>12498000</v>
      </c>
      <c r="F6" s="32">
        <v>78</v>
      </c>
      <c r="G6" s="32">
        <v>3536000</v>
      </c>
      <c r="H6" s="32">
        <v>22</v>
      </c>
      <c r="I6" s="32"/>
      <c r="J6" s="49">
        <v>5670000</v>
      </c>
      <c r="K6" s="45">
        <v>0.5</v>
      </c>
      <c r="L6" s="48">
        <v>11880000</v>
      </c>
      <c r="M6" s="38">
        <v>0.5</v>
      </c>
      <c r="N6" s="38">
        <v>0.21</v>
      </c>
      <c r="O6" s="38">
        <v>0.5</v>
      </c>
      <c r="P6" s="38">
        <v>0.65</v>
      </c>
      <c r="Q6" s="38">
        <v>0.5</v>
      </c>
    </row>
    <row r="7" spans="1:19" s="20" customFormat="1" ht="15.5" x14ac:dyDescent="0.35">
      <c r="A7" s="31">
        <v>3</v>
      </c>
      <c r="B7" s="32" t="s">
        <v>25</v>
      </c>
      <c r="C7" s="32" t="s">
        <v>9</v>
      </c>
      <c r="D7" s="32"/>
      <c r="E7" s="32">
        <v>11730500</v>
      </c>
      <c r="F7" s="32">
        <v>74</v>
      </c>
      <c r="G7" s="32">
        <v>4169000</v>
      </c>
      <c r="H7" s="32">
        <v>26</v>
      </c>
      <c r="I7" s="32"/>
      <c r="J7" s="49">
        <v>92300</v>
      </c>
      <c r="K7" s="45">
        <v>0.5</v>
      </c>
      <c r="L7" s="48">
        <v>1207700</v>
      </c>
      <c r="M7" s="38">
        <v>0.5</v>
      </c>
      <c r="N7" s="38">
        <v>7.0999999999999994E-2</v>
      </c>
      <c r="O7" s="38">
        <v>0.5</v>
      </c>
      <c r="P7" s="38">
        <v>1</v>
      </c>
      <c r="Q7" s="38">
        <v>0.5</v>
      </c>
    </row>
    <row r="8" spans="1:19" s="20" customFormat="1" ht="15.5" x14ac:dyDescent="0.35">
      <c r="A8" s="31">
        <v>4</v>
      </c>
      <c r="B8" s="32" t="s">
        <v>26</v>
      </c>
      <c r="C8" s="32" t="s">
        <v>9</v>
      </c>
      <c r="D8" s="32"/>
      <c r="E8" s="32">
        <v>10695500</v>
      </c>
      <c r="F8" s="32">
        <v>69</v>
      </c>
      <c r="G8" s="39">
        <v>4851000</v>
      </c>
      <c r="H8" s="32">
        <v>31</v>
      </c>
      <c r="I8" s="32"/>
      <c r="J8" s="49">
        <v>3456</v>
      </c>
      <c r="K8" s="45">
        <v>0.5</v>
      </c>
      <c r="L8" s="48">
        <v>92544</v>
      </c>
      <c r="M8" s="38">
        <v>0.5</v>
      </c>
      <c r="N8" s="38">
        <v>3.5999999999999997E-2</v>
      </c>
      <c r="O8" s="38">
        <v>0.5</v>
      </c>
      <c r="P8" s="38">
        <v>1</v>
      </c>
      <c r="Q8" s="38">
        <v>0.5</v>
      </c>
    </row>
    <row r="9" spans="1:19" s="21" customFormat="1" ht="15.5" x14ac:dyDescent="0.35">
      <c r="A9" s="33"/>
      <c r="B9" s="34"/>
      <c r="C9" s="34"/>
      <c r="D9" s="34"/>
      <c r="E9" s="34"/>
      <c r="F9" s="34"/>
      <c r="G9" s="34"/>
      <c r="H9" s="34"/>
      <c r="I9" s="34"/>
      <c r="J9" s="50">
        <f>SUM(J5:J8)</f>
        <v>6054909</v>
      </c>
      <c r="K9" s="46">
        <v>0.5</v>
      </c>
      <c r="L9" s="51">
        <f>SUM(L5:L8)</f>
        <v>13398377</v>
      </c>
      <c r="M9" s="47">
        <v>0.5</v>
      </c>
      <c r="N9" s="46">
        <v>0.21</v>
      </c>
      <c r="O9" s="47">
        <v>0.5</v>
      </c>
      <c r="P9" s="46">
        <v>0.46</v>
      </c>
      <c r="Q9" s="46">
        <v>0.5</v>
      </c>
      <c r="S9" s="22"/>
    </row>
    <row r="10" spans="1:19" ht="15.5" hidden="1" x14ac:dyDescent="0.35">
      <c r="A10" s="35">
        <v>6</v>
      </c>
      <c r="B10" s="36"/>
      <c r="C10" s="36"/>
      <c r="D10" s="36"/>
      <c r="E10" s="36"/>
      <c r="F10" s="36"/>
      <c r="G10" s="36"/>
      <c r="H10" s="36"/>
      <c r="I10" s="36"/>
      <c r="J10" s="40"/>
      <c r="K10" s="36"/>
      <c r="L10" s="36"/>
      <c r="M10" s="36"/>
      <c r="N10" s="36"/>
      <c r="O10" s="36"/>
      <c r="P10" s="36"/>
      <c r="Q10" s="36"/>
    </row>
    <row r="11" spans="1:19" ht="15.5" hidden="1" x14ac:dyDescent="0.35">
      <c r="A11" s="35">
        <v>7</v>
      </c>
      <c r="B11" s="36"/>
      <c r="C11" s="36"/>
      <c r="D11" s="36"/>
      <c r="E11" s="36"/>
      <c r="F11" s="36"/>
      <c r="G11" s="36"/>
      <c r="H11" s="36"/>
      <c r="I11" s="36"/>
      <c r="J11" s="41"/>
      <c r="K11" s="36"/>
      <c r="L11" s="36"/>
      <c r="M11" s="36"/>
      <c r="N11" s="36"/>
      <c r="O11" s="36"/>
      <c r="P11" s="36"/>
      <c r="Q11" s="36"/>
    </row>
    <row r="12" spans="1:19" ht="15.5" hidden="1" x14ac:dyDescent="0.35">
      <c r="A12" s="35">
        <v>8</v>
      </c>
      <c r="B12" s="36"/>
      <c r="C12" s="36"/>
      <c r="D12" s="36"/>
      <c r="E12" s="36"/>
      <c r="F12" s="36"/>
      <c r="G12" s="36"/>
      <c r="H12" s="36"/>
      <c r="I12" s="36"/>
      <c r="J12" s="41"/>
      <c r="K12" s="36"/>
      <c r="L12" s="36"/>
      <c r="M12" s="36"/>
      <c r="N12" s="36"/>
      <c r="O12" s="36"/>
      <c r="P12" s="36"/>
      <c r="Q12" s="36"/>
    </row>
    <row r="13" spans="1:19" ht="15.5" hidden="1" x14ac:dyDescent="0.35">
      <c r="A13" s="35">
        <v>9</v>
      </c>
      <c r="B13" s="36"/>
      <c r="C13" s="36"/>
      <c r="D13" s="36"/>
      <c r="E13" s="36"/>
      <c r="F13" s="36"/>
      <c r="G13" s="36"/>
      <c r="H13" s="36"/>
      <c r="I13" s="36"/>
      <c r="J13" s="41"/>
      <c r="K13" s="36"/>
      <c r="L13" s="36"/>
      <c r="M13" s="36"/>
      <c r="N13" s="36"/>
      <c r="O13" s="36"/>
      <c r="P13" s="36"/>
      <c r="Q13" s="36"/>
    </row>
    <row r="14" spans="1:19" ht="15.5" hidden="1" x14ac:dyDescent="0.35">
      <c r="A14" s="35">
        <v>10</v>
      </c>
      <c r="B14" s="36"/>
      <c r="C14" s="36"/>
      <c r="D14" s="36"/>
      <c r="E14" s="36"/>
      <c r="F14" s="36"/>
      <c r="G14" s="36"/>
      <c r="H14" s="36"/>
      <c r="I14" s="36"/>
      <c r="J14" s="41"/>
      <c r="K14" s="36"/>
      <c r="L14" s="36"/>
      <c r="M14" s="36"/>
      <c r="N14" s="36"/>
      <c r="O14" s="36"/>
      <c r="P14" s="36"/>
      <c r="Q14" s="36"/>
    </row>
    <row r="15" spans="1:19" ht="15.5" hidden="1" x14ac:dyDescent="0.35">
      <c r="A15" s="35">
        <v>11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15.5" hidden="1" x14ac:dyDescent="0.35">
      <c r="A16" s="35">
        <v>12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1:17" ht="15.5" hidden="1" x14ac:dyDescent="0.35">
      <c r="A17" s="35">
        <v>13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</row>
    <row r="18" spans="1:17" ht="15.5" hidden="1" x14ac:dyDescent="0.35">
      <c r="A18" s="35">
        <v>14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</row>
    <row r="19" spans="1:17" ht="15.5" hidden="1" x14ac:dyDescent="0.35">
      <c r="A19" s="35">
        <v>15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</row>
    <row r="20" spans="1:17" ht="15.5" hidden="1" x14ac:dyDescent="0.35">
      <c r="A20" s="35">
        <v>16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</row>
    <row r="21" spans="1:17" ht="15.5" hidden="1" x14ac:dyDescent="0.35">
      <c r="A21" s="35">
        <v>17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</row>
    <row r="22" spans="1:17" ht="15.5" hidden="1" x14ac:dyDescent="0.35">
      <c r="A22" s="35">
        <v>18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</row>
    <row r="23" spans="1:17" ht="15.5" hidden="1" x14ac:dyDescent="0.35">
      <c r="A23" s="35">
        <v>19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</row>
    <row r="24" spans="1:17" ht="15.5" hidden="1" x14ac:dyDescent="0.35">
      <c r="A24" s="35">
        <v>20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</row>
    <row r="25" spans="1:17" ht="15.5" x14ac:dyDescent="0.35">
      <c r="A25" s="43" t="s">
        <v>16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19"/>
    </row>
    <row r="26" spans="1:17" ht="15.5" x14ac:dyDescent="0.35">
      <c r="A26" s="43" t="s">
        <v>18</v>
      </c>
      <c r="B26" s="25"/>
      <c r="C26" s="25"/>
      <c r="D26" s="25"/>
      <c r="E26" s="25"/>
      <c r="F26" s="25"/>
      <c r="G26" s="25"/>
      <c r="H26" s="25"/>
      <c r="I26" s="25"/>
      <c r="J26" s="25"/>
      <c r="K26" s="42"/>
      <c r="L26" s="25"/>
      <c r="M26" s="25"/>
      <c r="N26" s="25"/>
      <c r="O26" s="25"/>
      <c r="P26" s="25"/>
      <c r="Q26" s="19"/>
    </row>
    <row r="27" spans="1:17" ht="15.5" x14ac:dyDescent="0.35">
      <c r="B27" s="25" t="s">
        <v>21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ht="15.5" x14ac:dyDescent="0.35">
      <c r="B28" s="25" t="s">
        <v>22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ht="15.5" x14ac:dyDescent="0.35">
      <c r="A29" s="4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ht="15.5" x14ac:dyDescent="0.35">
      <c r="A30" s="4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ht="15.5" x14ac:dyDescent="0.3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ht="15.5" x14ac:dyDescent="0.35">
      <c r="A32" s="24"/>
      <c r="B32" s="25"/>
      <c r="C32" s="25"/>
      <c r="D32" s="25"/>
      <c r="E32" s="25"/>
      <c r="F32" s="25"/>
      <c r="G32" s="44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7" ht="15.5" x14ac:dyDescent="0.35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ht="15.5" x14ac:dyDescent="0.35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ht="15.5" x14ac:dyDescent="0.3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ht="15.5" x14ac:dyDescent="0.35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ht="15.5" x14ac:dyDescent="0.35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ht="15.5" x14ac:dyDescent="0.35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ht="15.5" x14ac:dyDescent="0.35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</sheetData>
  <mergeCells count="18">
    <mergeCell ref="P3:P4"/>
    <mergeCell ref="Q3:Q4"/>
    <mergeCell ref="C2:C4"/>
    <mergeCell ref="B2:B4"/>
    <mergeCell ref="A2:A4"/>
    <mergeCell ref="J2:Q2"/>
    <mergeCell ref="H2:H4"/>
    <mergeCell ref="G2:G4"/>
    <mergeCell ref="F2:F4"/>
    <mergeCell ref="E2:E4"/>
    <mergeCell ref="D2:D4"/>
    <mergeCell ref="I3:I4"/>
    <mergeCell ref="J3:J4"/>
    <mergeCell ref="K3:K4"/>
    <mergeCell ref="L3:L4"/>
    <mergeCell ref="M3:M4"/>
    <mergeCell ref="N3:N4"/>
    <mergeCell ref="O3:O4"/>
  </mergeCells>
  <dataValidations count="1">
    <dataValidation type="list" allowBlank="1" showInputMessage="1" showErrorMessage="1" sqref="C5:D14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A37A5-F5F8-2141-8D51-65D7E6828590}">
  <dimension ref="A1:I10"/>
  <sheetViews>
    <sheetView workbookViewId="0">
      <selection activeCell="E3" sqref="E3"/>
    </sheetView>
  </sheetViews>
  <sheetFormatPr defaultColWidth="10.90625" defaultRowHeight="14.5" x14ac:dyDescent="0.35"/>
  <sheetData>
    <row r="1" spans="1:9" x14ac:dyDescent="0.35">
      <c r="A1" s="16" t="s">
        <v>0</v>
      </c>
      <c r="B1" s="18" t="s">
        <v>27</v>
      </c>
      <c r="C1" s="18" t="s">
        <v>28</v>
      </c>
      <c r="D1" s="18" t="s">
        <v>29</v>
      </c>
      <c r="E1" s="18"/>
      <c r="F1" s="18"/>
      <c r="G1" s="18" t="s">
        <v>30</v>
      </c>
      <c r="H1" s="18"/>
      <c r="I1" s="18"/>
    </row>
    <row r="2" spans="1:9" ht="24" x14ac:dyDescent="0.35">
      <c r="A2" s="17"/>
      <c r="B2" s="18"/>
      <c r="C2" s="18"/>
      <c r="D2" s="1" t="s">
        <v>31</v>
      </c>
      <c r="E2" s="1" t="s">
        <v>32</v>
      </c>
      <c r="F2" s="1" t="s">
        <v>33</v>
      </c>
      <c r="G2" s="1" t="s">
        <v>31</v>
      </c>
      <c r="H2" s="1" t="s">
        <v>32</v>
      </c>
      <c r="I2" s="1" t="s">
        <v>33</v>
      </c>
    </row>
    <row r="3" spans="1:9" x14ac:dyDescent="0.35">
      <c r="A3" s="2" t="s">
        <v>23</v>
      </c>
      <c r="B3" s="3">
        <v>845477</v>
      </c>
      <c r="C3" s="3">
        <v>507286</v>
      </c>
      <c r="D3" s="3">
        <v>289153</v>
      </c>
      <c r="E3" s="4">
        <v>0.34</v>
      </c>
      <c r="F3" s="3">
        <f>ROUND(D3/2,0)</f>
        <v>144577</v>
      </c>
      <c r="G3" s="3">
        <f>C3-D3</f>
        <v>218133</v>
      </c>
      <c r="H3" s="5">
        <v>0.6</v>
      </c>
      <c r="I3" s="3">
        <f>G3/2</f>
        <v>109066.5</v>
      </c>
    </row>
    <row r="4" spans="1:9" x14ac:dyDescent="0.35">
      <c r="A4" s="2" t="s">
        <v>24</v>
      </c>
      <c r="B4" s="6">
        <v>27000000</v>
      </c>
      <c r="C4" s="3">
        <v>17550000</v>
      </c>
      <c r="D4" s="6">
        <v>5670000</v>
      </c>
      <c r="E4" s="7">
        <v>0.21</v>
      </c>
      <c r="F4" s="3">
        <f t="shared" ref="F4:F7" si="0">ROUND(D4/2,0)</f>
        <v>2835000</v>
      </c>
      <c r="G4" s="6">
        <f>C4-D4</f>
        <v>11880000</v>
      </c>
      <c r="H4" s="7">
        <v>0.65</v>
      </c>
      <c r="I4" s="3">
        <f t="shared" ref="I4:I7" si="1">G4/2</f>
        <v>5940000</v>
      </c>
    </row>
    <row r="5" spans="1:9" x14ac:dyDescent="0.35">
      <c r="A5" s="2" t="s">
        <v>34</v>
      </c>
      <c r="B5" s="3">
        <v>1300000</v>
      </c>
      <c r="C5" s="3">
        <v>1300000</v>
      </c>
      <c r="D5" s="3">
        <v>92300</v>
      </c>
      <c r="E5" s="8">
        <v>7.0999999999999994E-2</v>
      </c>
      <c r="F5" s="3">
        <f t="shared" si="0"/>
        <v>46150</v>
      </c>
      <c r="G5" s="3">
        <f>C5-D5</f>
        <v>1207700</v>
      </c>
      <c r="H5" s="5">
        <v>1</v>
      </c>
      <c r="I5" s="3">
        <f t="shared" si="1"/>
        <v>603850</v>
      </c>
    </row>
    <row r="6" spans="1:9" x14ac:dyDescent="0.35">
      <c r="A6" s="2" t="s">
        <v>35</v>
      </c>
      <c r="B6" s="6">
        <v>96000</v>
      </c>
      <c r="C6" s="3">
        <v>96000</v>
      </c>
      <c r="D6" s="6">
        <v>3456</v>
      </c>
      <c r="E6" s="9">
        <v>3.5999999999999997E-2</v>
      </c>
      <c r="F6" s="3">
        <f t="shared" si="0"/>
        <v>1728</v>
      </c>
      <c r="G6" s="6">
        <f>C6-D6</f>
        <v>92544</v>
      </c>
      <c r="H6" s="7">
        <v>1</v>
      </c>
      <c r="I6" s="3">
        <f t="shared" si="1"/>
        <v>46272</v>
      </c>
    </row>
    <row r="7" spans="1:9" x14ac:dyDescent="0.35">
      <c r="A7" s="2" t="s">
        <v>36</v>
      </c>
      <c r="B7" s="3">
        <f>SUM(B3:B6)</f>
        <v>29241477</v>
      </c>
      <c r="C7" s="3">
        <f>SUM(C3:C6)</f>
        <v>19453286</v>
      </c>
      <c r="D7" s="10">
        <v>6054909</v>
      </c>
      <c r="E7" s="5">
        <v>0.21</v>
      </c>
      <c r="F7" s="3">
        <f t="shared" si="0"/>
        <v>3027455</v>
      </c>
      <c r="G7" s="10">
        <f>SUM(G3:G6)</f>
        <v>13398377</v>
      </c>
      <c r="H7" s="5">
        <v>0.46</v>
      </c>
      <c r="I7" s="3">
        <f t="shared" si="1"/>
        <v>6699188.5</v>
      </c>
    </row>
    <row r="8" spans="1:9" ht="36" x14ac:dyDescent="0.35">
      <c r="A8" s="12" t="s">
        <v>37</v>
      </c>
      <c r="B8" s="13"/>
      <c r="C8" s="11" t="s">
        <v>38</v>
      </c>
      <c r="D8" s="14">
        <f>D7+G7</f>
        <v>19453286</v>
      </c>
      <c r="E8" s="14"/>
      <c r="F8" s="14"/>
      <c r="G8" s="14"/>
      <c r="H8" s="14"/>
      <c r="I8" s="14"/>
    </row>
    <row r="9" spans="1:9" ht="24" x14ac:dyDescent="0.35">
      <c r="A9" s="12"/>
      <c r="B9" s="13"/>
      <c r="C9" s="11" t="s">
        <v>32</v>
      </c>
      <c r="D9" s="15">
        <f>D8/B7</f>
        <v>0.66526345437338885</v>
      </c>
      <c r="E9" s="15"/>
      <c r="F9" s="15"/>
      <c r="G9" s="15"/>
      <c r="H9" s="15"/>
      <c r="I9" s="15"/>
    </row>
    <row r="10" spans="1:9" ht="24" x14ac:dyDescent="0.35">
      <c r="A10" s="12"/>
      <c r="B10" s="13"/>
      <c r="C10" s="11" t="s">
        <v>39</v>
      </c>
      <c r="D10" s="14">
        <f>ROUND(D8/2,0)</f>
        <v>9726643</v>
      </c>
      <c r="E10" s="14"/>
      <c r="F10" s="14"/>
      <c r="G10" s="14"/>
      <c r="H10" s="14"/>
      <c r="I10" s="14"/>
    </row>
  </sheetData>
  <mergeCells count="10">
    <mergeCell ref="A1:A2"/>
    <mergeCell ref="B1:B2"/>
    <mergeCell ref="C1:C2"/>
    <mergeCell ref="D1:F1"/>
    <mergeCell ref="G1:I1"/>
    <mergeCell ref="A8:A10"/>
    <mergeCell ref="B8:B10"/>
    <mergeCell ref="D8:I8"/>
    <mergeCell ref="D9:I9"/>
    <mergeCell ref="D10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Holganza</dc:creator>
  <cp:lastModifiedBy>Catherine Wallis</cp:lastModifiedBy>
  <cp:lastPrinted>2020-03-19T16:54:06Z</cp:lastPrinted>
  <dcterms:created xsi:type="dcterms:W3CDTF">2019-02-08T04:49:50Z</dcterms:created>
  <dcterms:modified xsi:type="dcterms:W3CDTF">2020-03-19T16:54:45Z</dcterms:modified>
</cp:coreProperties>
</file>